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36" windowWidth="15576" windowHeight="6816"/>
  </bookViews>
  <sheets>
    <sheet name="дороги" sheetId="5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AK21" i="5" l="1"/>
  <c r="AI21" i="5"/>
  <c r="AI30" i="5"/>
  <c r="AI19" i="5" l="1"/>
  <c r="AK25" i="5" l="1"/>
  <c r="AI25" i="5"/>
  <c r="AI27" i="5"/>
  <c r="AK27" i="5"/>
  <c r="I22" i="5"/>
  <c r="AK22" i="5"/>
  <c r="AI22" i="5"/>
  <c r="AI24" i="5"/>
  <c r="AK24" i="5"/>
  <c r="AK19" i="5" l="1"/>
  <c r="AK16" i="5"/>
  <c r="I12" i="5" l="1"/>
  <c r="O29" i="5" l="1"/>
  <c r="R29" i="5"/>
  <c r="Z29" i="5"/>
  <c r="Z28" i="5" s="1"/>
  <c r="AA29" i="5"/>
  <c r="AA28" i="5" s="1"/>
  <c r="AB29" i="5"/>
  <c r="AC29" i="5"/>
  <c r="AD29" i="5"/>
  <c r="AD28" i="5" s="1"/>
  <c r="AE29" i="5"/>
  <c r="AE28" i="5" s="1"/>
  <c r="AF29" i="5"/>
  <c r="AG29" i="5"/>
  <c r="AH29" i="5"/>
  <c r="AH28" i="5" s="1"/>
  <c r="L30" i="5"/>
  <c r="L28" i="5" s="1"/>
  <c r="O30" i="5"/>
  <c r="R30" i="5"/>
  <c r="S30" i="5"/>
  <c r="S28" i="5" s="1"/>
  <c r="W30" i="5"/>
  <c r="W28" i="5" s="1"/>
  <c r="Y30" i="5"/>
  <c r="Y28" i="5" s="1"/>
  <c r="Z30" i="5"/>
  <c r="AA30" i="5"/>
  <c r="AB30" i="5"/>
  <c r="AC30" i="5"/>
  <c r="AD30" i="5"/>
  <c r="AE30" i="5"/>
  <c r="AF30" i="5"/>
  <c r="AG30" i="5"/>
  <c r="AH30" i="5"/>
  <c r="AK30" i="5"/>
  <c r="W18" i="5"/>
  <c r="Y18" i="5"/>
  <c r="AK18" i="5" s="1"/>
  <c r="W15" i="5"/>
  <c r="Y15" i="5"/>
  <c r="AI18" i="5"/>
  <c r="AG28" i="5" l="1"/>
  <c r="AC28" i="5"/>
  <c r="R28" i="5"/>
  <c r="AF28" i="5"/>
  <c r="AB28" i="5"/>
  <c r="O28" i="5"/>
  <c r="I18" i="5"/>
  <c r="H12" i="5"/>
  <c r="P24" i="5" l="1"/>
  <c r="P30" i="5" s="1"/>
  <c r="P28" i="5" s="1"/>
  <c r="O21" i="5" l="1"/>
  <c r="Z21" i="5"/>
  <c r="AA21" i="5"/>
  <c r="AB21" i="5"/>
  <c r="AC21" i="5"/>
  <c r="AD21" i="5"/>
  <c r="AE21" i="5"/>
  <c r="AF21" i="5"/>
  <c r="AG21" i="5"/>
  <c r="AH21" i="5"/>
  <c r="W11" i="5"/>
  <c r="Y11" i="5"/>
  <c r="Z11" i="5"/>
  <c r="AA11" i="5"/>
  <c r="AB11" i="5"/>
  <c r="AC11" i="5"/>
  <c r="AD11" i="5"/>
  <c r="AE11" i="5"/>
  <c r="AF11" i="5"/>
  <c r="AG11" i="5"/>
  <c r="AH11" i="5"/>
  <c r="H28" i="5" l="1"/>
  <c r="Y25" i="5" l="1"/>
  <c r="I25" i="5" s="1"/>
  <c r="W25" i="5"/>
  <c r="W21" i="5" s="1"/>
  <c r="Y21" i="5" l="1"/>
  <c r="AI16" i="5"/>
  <c r="AK15" i="5"/>
  <c r="AK13" i="5"/>
  <c r="AK29" i="5" s="1"/>
  <c r="AK28" i="5" s="1"/>
  <c r="I28" i="5" s="1"/>
  <c r="I15" i="5" l="1"/>
  <c r="AI15" i="5"/>
  <c r="AK12" i="5"/>
  <c r="AK11" i="5" s="1"/>
  <c r="AI13" i="5"/>
  <c r="AI29" i="5" s="1"/>
  <c r="AI14" i="5"/>
  <c r="AI28" i="5" l="1"/>
  <c r="AI12" i="5"/>
  <c r="G12" i="5"/>
  <c r="AI11" i="5"/>
  <c r="I11" i="5" l="1"/>
  <c r="K22" i="5"/>
  <c r="Q19" i="5"/>
  <c r="H31" i="5" l="1"/>
  <c r="P22" i="5"/>
  <c r="N24" i="5"/>
  <c r="Q20" i="5"/>
  <c r="R18" i="5"/>
  <c r="N19" i="5"/>
  <c r="O18" i="5"/>
  <c r="H18" i="5" s="1"/>
  <c r="N20" i="5"/>
  <c r="N17" i="5"/>
  <c r="R15" i="5"/>
  <c r="R11" i="5" s="1"/>
  <c r="Q16" i="5"/>
  <c r="Q29" i="5" s="1"/>
  <c r="Q17" i="5"/>
  <c r="O15" i="5"/>
  <c r="N16" i="5"/>
  <c r="N29" i="5" s="1"/>
  <c r="N30" i="5" l="1"/>
  <c r="N28" i="5"/>
  <c r="P21" i="5"/>
  <c r="H15" i="5"/>
  <c r="O11" i="5"/>
  <c r="Q15" i="5"/>
  <c r="N15" i="5"/>
  <c r="G18" i="5"/>
  <c r="I31" i="5"/>
  <c r="N18" i="5"/>
  <c r="N22" i="5"/>
  <c r="N21" i="5" s="1"/>
  <c r="Q18" i="5"/>
  <c r="G15" i="5" l="1"/>
  <c r="G11" i="5" s="1"/>
  <c r="H11" i="5"/>
  <c r="Q11" i="5"/>
  <c r="N11" i="5"/>
  <c r="L25" i="5"/>
  <c r="H25" i="5" s="1"/>
  <c r="K27" i="5" l="1"/>
  <c r="K30" i="5" s="1"/>
  <c r="K28" i="5" s="1"/>
  <c r="G25" i="5" l="1"/>
  <c r="K25" i="5"/>
  <c r="K21" i="5" s="1"/>
  <c r="L22" i="5" l="1"/>
  <c r="H22" i="5" s="1"/>
  <c r="H21" i="5" l="1"/>
  <c r="L21" i="5"/>
  <c r="Q24" i="5" l="1"/>
  <c r="Q30" i="5" s="1"/>
  <c r="Q28" i="5" s="1"/>
  <c r="S22" i="5"/>
  <c r="I21" i="5" l="1"/>
  <c r="S21" i="5"/>
  <c r="Q22" i="5"/>
  <c r="Q21" i="5" s="1"/>
  <c r="G22" i="5" l="1"/>
  <c r="G21" i="5" s="1"/>
  <c r="G28" i="5" s="1"/>
  <c r="G31" i="5"/>
  <c r="I32" i="5" l="1"/>
</calcChain>
</file>

<file path=xl/sharedStrings.xml><?xml version="1.0" encoding="utf-8"?>
<sst xmlns="http://schemas.openxmlformats.org/spreadsheetml/2006/main" count="106" uniqueCount="55">
  <si>
    <t>№ п/п</t>
  </si>
  <si>
    <t xml:space="preserve">Наименование отрасли, наименование объекта капитального строительства и направление инвестирования </t>
  </si>
  <si>
    <t>Наименование главного распорядителя средств городского бюджета</t>
  </si>
  <si>
    <t>Мощность (прирост мощности) объекта капитального строительства, подлежащая вводу</t>
  </si>
  <si>
    <t xml:space="preserve">Срок ввода в эксплуатацию объекта капитального строительства </t>
  </si>
  <si>
    <t>Сметная стоимость объекта капитального строительства (при наличии утвержденной  проектной документации) или предполагаемая (предельная) стоимость объекта капитального строительства (в ценах соответствующих лет реализации инвестиционного проекта)</t>
  </si>
  <si>
    <t>______________________</t>
  </si>
  <si>
    <t>Общий (предельный) объем инвестиций, предоставляемых на реализацию инвестиционного проекта    (в ценах соответствующих лет реализации инвестиционного проекта), тыс. рублей</t>
  </si>
  <si>
    <t>Источники финансирования</t>
  </si>
  <si>
    <t>2017 год</t>
  </si>
  <si>
    <t>2018 год</t>
  </si>
  <si>
    <t>2019 год</t>
  </si>
  <si>
    <t>2020 год</t>
  </si>
  <si>
    <t>Всего</t>
  </si>
  <si>
    <t>в том числе:</t>
  </si>
  <si>
    <t>ИРД, ИИ,</t>
  </si>
  <si>
    <t>ПД</t>
  </si>
  <si>
    <t>СМР</t>
  </si>
  <si>
    <t>ИРД, ИИ, ПД</t>
  </si>
  <si>
    <t xml:space="preserve">СМР </t>
  </si>
  <si>
    <t>областной бюджет</t>
  </si>
  <si>
    <t>городской бюджет</t>
  </si>
  <si>
    <t>590 м</t>
  </si>
  <si>
    <t>ИТОГО</t>
  </si>
  <si>
    <t>Условные обозначения:</t>
  </si>
  <si>
    <t xml:space="preserve">ИРД – исходно-разрешительная документация; </t>
  </si>
  <si>
    <t>СМР – строительно-монтажные работы, включая строительный контроль, авторский надзор, и подготовка исполнительной документации.".</t>
  </si>
  <si>
    <t>Распределение общего (предельного) объема предоставляемых бюджетных инвестиций по годам реализации инвестиционного проекта и источникам финансового обеспечения (в ценах соответствующих лет реализации проекта), тыс. рублей</t>
  </si>
  <si>
    <t>Наименование застройщика (заказчика)</t>
  </si>
  <si>
    <t>В графах 7-9 при одинаковых значениях числителя и знаменателя указывается одно из значений.</t>
  </si>
  <si>
    <t>ДГХ – департамент городского хозяйства Администрации муниципального образования "Город Архангельска";</t>
  </si>
  <si>
    <r>
      <t>Всего</t>
    </r>
    <r>
      <rPr>
        <sz val="8"/>
        <rFont val="Times New Roman"/>
        <family val="1"/>
        <charset val="204"/>
      </rPr>
      <t>, в том числе:</t>
    </r>
  </si>
  <si>
    <t>ДОРОЖНОЕ ХОЗЯЙСТВО</t>
  </si>
  <si>
    <t>1250 м</t>
  </si>
  <si>
    <t>1200 м</t>
  </si>
  <si>
    <r>
      <t>Примечания:</t>
    </r>
    <r>
      <rPr>
        <sz val="8"/>
        <rFont val="Times New Roman"/>
        <family val="1"/>
        <charset val="204"/>
      </rPr>
      <t xml:space="preserve">  </t>
    </r>
  </si>
  <si>
    <t>БЛАГОУСТРОЙСТВО</t>
  </si>
  <si>
    <t>2,73 га</t>
  </si>
  <si>
    <t>ДТС – департамент транспорта, строительства и городской инфраструктуры Администрации муниципального образования «Город Архангельск»;</t>
  </si>
  <si>
    <t>ДГХ/ДТС</t>
  </si>
  <si>
    <t>1168,6 м2; 100 чел/ сутки</t>
  </si>
  <si>
    <t>2000-2016 годы</t>
  </si>
  <si>
    <t xml:space="preserve">"ПЕРЕЧЕНЬ 
объектов муниципальной собственности муниципального образования "Город Архангельск"
 для осуществления бюджетных инвестиций </t>
  </si>
  <si>
    <t xml:space="preserve"> ДТС</t>
  </si>
  <si>
    <t>ДТС</t>
  </si>
  <si>
    <t>2021 год</t>
  </si>
  <si>
    <t>2021 г.</t>
  </si>
  <si>
    <t>Строительство пр.Московского,
на участке от ул.Прокопия Галушина до ул.Энтузиастов</t>
  </si>
  <si>
    <t>Строительство транспортной развязки в разных уровнях,
на пересечении ул.Смольный Буян и пр.Обводный канал в муниципальном образовании "Город Архангельск"</t>
  </si>
  <si>
    <t>Реконструкция пересечения ул.Урицкого и пр.Обводный канал в муниципальном образовании "Город Архангельск"</t>
  </si>
  <si>
    <t>Строительство причала на о.Хабарка в Соломбальском территориальном округе г.Архангельска</t>
  </si>
  <si>
    <t>Строительство парка отдыха 
в Ломоносовском округе 
по ул.23-й Гвардейской дивизии</t>
  </si>
  <si>
    <t xml:space="preserve">ИИ – инженерные изыскания, включая строительный контроль, и госэкспертиза результатов инженерных изысканий; </t>
  </si>
  <si>
    <t>ПД – проектная документация, включая строительный контроль, и госэкспертиза проекта и (или) экспертиза сметной документации (проверка на предмет достоверности);</t>
  </si>
  <si>
    <t xml:space="preserve">ПРИЛОЖЕНИЕ № 2
к постановлению Администрации
муниципального образования
"Город Архангельск"
от 03.11.2017 № 1304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</si>
</sst>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6"/>
      <name val="Times New Roman"/>
      <family val="1"/>
      <charset val="204"/>
    </font>
    <font>
      <sz val="9"/>
      <name val="Times New Roman"/>
      <family val="1"/>
      <charset val="204"/>
    </font>
    <font>
      <u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7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18">
    <xf numFmtId="0" fontId="0" fillId="0" borderId="0" xfId="0"/>
    <xf numFmtId="165" fontId="3" fillId="2" borderId="16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4" fillId="2" borderId="1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65" fontId="4" fillId="2" borderId="18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9" fillId="2" borderId="14" xfId="0" applyFont="1" applyFill="1" applyBorder="1" applyAlignment="1">
      <alignment horizontal="center" vertical="center" wrapText="1"/>
    </xf>
    <xf numFmtId="165" fontId="5" fillId="2" borderId="0" xfId="0" applyNumberFormat="1" applyFont="1" applyFill="1"/>
    <xf numFmtId="165" fontId="6" fillId="2" borderId="0" xfId="0" applyNumberFormat="1" applyFont="1" applyFill="1"/>
    <xf numFmtId="0" fontId="1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textRotation="90" wrapText="1"/>
    </xf>
    <xf numFmtId="165" fontId="14" fillId="2" borderId="0" xfId="0" applyNumberFormat="1" applyFont="1" applyFill="1"/>
    <xf numFmtId="0" fontId="14" fillId="2" borderId="0" xfId="0" applyFont="1" applyFill="1"/>
    <xf numFmtId="0" fontId="13" fillId="2" borderId="0" xfId="0" applyFont="1" applyFill="1"/>
    <xf numFmtId="0" fontId="3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horizontal="center" vertical="center" wrapText="1"/>
    </xf>
    <xf numFmtId="165" fontId="4" fillId="2" borderId="16" xfId="0" applyNumberFormat="1" applyFont="1" applyFill="1" applyBorder="1" applyAlignment="1">
      <alignment horizontal="center" vertical="center" wrapText="1"/>
    </xf>
    <xf numFmtId="165" fontId="3" fillId="2" borderId="13" xfId="0" applyNumberFormat="1" applyFont="1" applyFill="1" applyBorder="1" applyAlignment="1">
      <alignment horizontal="center" vertical="center" wrapText="1"/>
    </xf>
    <xf numFmtId="165" fontId="4" fillId="2" borderId="16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5" fillId="2" borderId="0" xfId="0" applyFont="1" applyFill="1" applyAlignment="1">
      <alignment horizontal="justify" vertical="center"/>
    </xf>
    <xf numFmtId="0" fontId="4" fillId="2" borderId="21" xfId="0" applyFont="1" applyFill="1" applyBorder="1" applyAlignment="1">
      <alignment horizontal="center" vertical="center" wrapText="1"/>
    </xf>
    <xf numFmtId="165" fontId="4" fillId="2" borderId="21" xfId="0" applyNumberFormat="1" applyFont="1" applyFill="1" applyBorder="1" applyAlignment="1">
      <alignment horizontal="center" vertical="center" wrapText="1"/>
    </xf>
    <xf numFmtId="165" fontId="4" fillId="2" borderId="26" xfId="0" applyNumberFormat="1" applyFont="1" applyFill="1" applyBorder="1" applyAlignment="1">
      <alignment horizontal="center" vertical="center" wrapText="1"/>
    </xf>
    <xf numFmtId="0" fontId="16" fillId="2" borderId="0" xfId="0" applyFont="1" applyFill="1"/>
    <xf numFmtId="165" fontId="17" fillId="2" borderId="0" xfId="0" applyNumberFormat="1" applyFont="1" applyFill="1"/>
    <xf numFmtId="165" fontId="16" fillId="2" borderId="0" xfId="0" applyNumberFormat="1" applyFont="1" applyFill="1"/>
    <xf numFmtId="165" fontId="4" fillId="2" borderId="13" xfId="0" applyNumberFormat="1" applyFont="1" applyFill="1" applyBorder="1" applyAlignment="1">
      <alignment horizontal="center" vertical="center" wrapText="1"/>
    </xf>
    <xf numFmtId="165" fontId="4" fillId="2" borderId="16" xfId="0" applyNumberFormat="1" applyFont="1" applyFill="1" applyBorder="1" applyAlignment="1">
      <alignment horizontal="center" vertical="center" wrapText="1"/>
    </xf>
    <xf numFmtId="165" fontId="3" fillId="2" borderId="13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165" fontId="3" fillId="0" borderId="13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165" fontId="3" fillId="0" borderId="14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/>
    <xf numFmtId="165" fontId="4" fillId="2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165" fontId="4" fillId="2" borderId="16" xfId="0" applyNumberFormat="1" applyFont="1" applyFill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9" xfId="0" applyFont="1" applyFill="1" applyBorder="1" applyAlignment="1">
      <alignment horizontal="center" vertical="center" textRotation="90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horizontal="center" vertical="center" textRotation="90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65" fontId="4" fillId="2" borderId="29" xfId="0" applyNumberFormat="1" applyFont="1" applyFill="1" applyBorder="1" applyAlignment="1">
      <alignment horizontal="center" vertical="center" wrapText="1"/>
    </xf>
    <xf numFmtId="165" fontId="4" fillId="2" borderId="15" xfId="0" applyNumberFormat="1" applyFont="1" applyFill="1" applyBorder="1" applyAlignment="1">
      <alignment horizontal="center" vertical="center" wrapText="1"/>
    </xf>
    <xf numFmtId="165" fontId="4" fillId="2" borderId="32" xfId="0" applyNumberFormat="1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AK43"/>
  <sheetViews>
    <sheetView tabSelected="1" topLeftCell="J1" zoomScale="80" zoomScaleNormal="80" workbookViewId="0">
      <pane ySplit="9" topLeftCell="A10" activePane="bottomLeft" state="frozen"/>
      <selection pane="bottomLeft" activeCell="X1" sqref="X1:AK1"/>
    </sheetView>
  </sheetViews>
  <sheetFormatPr defaultColWidth="9.109375" defaultRowHeight="14.4" x14ac:dyDescent="0.3"/>
  <cols>
    <col min="1" max="1" width="3" style="8" customWidth="1"/>
    <col min="2" max="2" width="24.44140625" style="8" customWidth="1"/>
    <col min="3" max="3" width="4.33203125" style="8" customWidth="1"/>
    <col min="4" max="4" width="4.109375" style="8" customWidth="1"/>
    <col min="5" max="6" width="4.6640625" style="8" customWidth="1"/>
    <col min="7" max="7" width="10.33203125" style="8" customWidth="1"/>
    <col min="8" max="8" width="10.44140625" style="8" customWidth="1"/>
    <col min="9" max="9" width="12" style="8" customWidth="1"/>
    <col min="10" max="10" width="10" style="8" customWidth="1"/>
    <col min="11" max="11" width="11.109375" style="8" customWidth="1"/>
    <col min="12" max="12" width="8" style="8" customWidth="1"/>
    <col min="13" max="13" width="7.33203125" style="8" customWidth="1"/>
    <col min="14" max="14" width="7.44140625" style="8" customWidth="1"/>
    <col min="15" max="15" width="7.33203125" style="8" customWidth="1"/>
    <col min="16" max="16" width="8" style="8" customWidth="1"/>
    <col min="17" max="17" width="11.33203125" style="8" customWidth="1"/>
    <col min="18" max="18" width="8.33203125" style="8" customWidth="1"/>
    <col min="19" max="22" width="8" style="8" customWidth="1"/>
    <col min="23" max="23" width="8.44140625" style="8" customWidth="1"/>
    <col min="24" max="25" width="8.33203125" style="8" customWidth="1"/>
    <col min="26" max="26" width="13.33203125" style="8" hidden="1" customWidth="1"/>
    <col min="27" max="27" width="15" style="8" hidden="1" customWidth="1"/>
    <col min="28" max="28" width="14.5546875" style="8" hidden="1" customWidth="1"/>
    <col min="29" max="34" width="9.109375" style="8" hidden="1" customWidth="1"/>
    <col min="35" max="35" width="11.109375" style="8" customWidth="1"/>
    <col min="36" max="36" width="7.88671875" style="8" customWidth="1"/>
    <col min="37" max="37" width="11.109375" style="8" customWidth="1"/>
    <col min="38" max="40" width="9.109375" style="8" customWidth="1"/>
    <col min="41" max="16384" width="9.109375" style="8"/>
  </cols>
  <sheetData>
    <row r="1" spans="1:37" ht="93.75" customHeight="1" x14ac:dyDescent="0.3">
      <c r="I1" s="10"/>
      <c r="X1" s="117" t="s">
        <v>54</v>
      </c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</row>
    <row r="2" spans="1:37" ht="12" customHeight="1" x14ac:dyDescent="0.3">
      <c r="A2" s="90" t="s">
        <v>42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37" ht="39" customHeight="1" thickBot="1" x14ac:dyDescent="0.35">
      <c r="A3" s="92"/>
      <c r="B3" s="92"/>
      <c r="C3" s="92"/>
      <c r="D3" s="92"/>
      <c r="E3" s="92"/>
      <c r="F3" s="92"/>
      <c r="G3" s="93"/>
      <c r="H3" s="93"/>
      <c r="I3" s="93"/>
      <c r="J3" s="92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37" ht="93.75" customHeight="1" thickBot="1" x14ac:dyDescent="0.35">
      <c r="A4" s="94" t="s">
        <v>0</v>
      </c>
      <c r="B4" s="96" t="s">
        <v>1</v>
      </c>
      <c r="C4" s="77" t="s">
        <v>2</v>
      </c>
      <c r="D4" s="77" t="s">
        <v>28</v>
      </c>
      <c r="E4" s="77" t="s">
        <v>3</v>
      </c>
      <c r="F4" s="98" t="s">
        <v>4</v>
      </c>
      <c r="G4" s="100" t="s">
        <v>5</v>
      </c>
      <c r="H4" s="101"/>
      <c r="I4" s="102"/>
      <c r="J4" s="103" t="s">
        <v>8</v>
      </c>
      <c r="K4" s="87" t="s">
        <v>27</v>
      </c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9"/>
    </row>
    <row r="5" spans="1:37" ht="15" hidden="1" customHeight="1" thickBot="1" x14ac:dyDescent="0.3">
      <c r="A5" s="95"/>
      <c r="B5" s="97"/>
      <c r="C5" s="78"/>
      <c r="D5" s="78"/>
      <c r="E5" s="78"/>
      <c r="F5" s="99"/>
      <c r="G5" s="105" t="s">
        <v>6</v>
      </c>
      <c r="H5" s="52"/>
      <c r="I5" s="106"/>
      <c r="J5" s="104"/>
      <c r="K5" s="15"/>
      <c r="L5" s="15"/>
      <c r="M5" s="15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8"/>
    </row>
    <row r="6" spans="1:37" ht="69.75" customHeight="1" thickBot="1" x14ac:dyDescent="0.35">
      <c r="A6" s="95"/>
      <c r="B6" s="97"/>
      <c r="C6" s="78"/>
      <c r="D6" s="78"/>
      <c r="E6" s="78"/>
      <c r="F6" s="99"/>
      <c r="G6" s="109" t="s">
        <v>7</v>
      </c>
      <c r="H6" s="110"/>
      <c r="I6" s="111"/>
      <c r="J6" s="104"/>
      <c r="K6" s="79" t="s">
        <v>41</v>
      </c>
      <c r="L6" s="80"/>
      <c r="M6" s="81"/>
      <c r="N6" s="79" t="s">
        <v>9</v>
      </c>
      <c r="O6" s="80"/>
      <c r="P6" s="81"/>
      <c r="Q6" s="79" t="s">
        <v>10</v>
      </c>
      <c r="R6" s="80"/>
      <c r="S6" s="81"/>
      <c r="T6" s="79" t="s">
        <v>11</v>
      </c>
      <c r="U6" s="80"/>
      <c r="V6" s="81"/>
      <c r="W6" s="79" t="s">
        <v>12</v>
      </c>
      <c r="X6" s="80"/>
      <c r="Y6" s="81"/>
      <c r="AI6" s="79" t="s">
        <v>45</v>
      </c>
      <c r="AJ6" s="80"/>
      <c r="AK6" s="81"/>
    </row>
    <row r="7" spans="1:37" ht="10.5" customHeight="1" thickBot="1" x14ac:dyDescent="0.35">
      <c r="A7" s="95"/>
      <c r="B7" s="97"/>
      <c r="C7" s="78"/>
      <c r="D7" s="78"/>
      <c r="E7" s="78"/>
      <c r="F7" s="78"/>
      <c r="G7" s="82" t="s">
        <v>13</v>
      </c>
      <c r="H7" s="83" t="s">
        <v>14</v>
      </c>
      <c r="I7" s="84"/>
      <c r="J7" s="97"/>
      <c r="K7" s="85" t="s">
        <v>13</v>
      </c>
      <c r="L7" s="79" t="s">
        <v>14</v>
      </c>
      <c r="M7" s="81"/>
      <c r="N7" s="85" t="s">
        <v>13</v>
      </c>
      <c r="O7" s="79" t="s">
        <v>14</v>
      </c>
      <c r="P7" s="81"/>
      <c r="Q7" s="85" t="s">
        <v>13</v>
      </c>
      <c r="R7" s="79" t="s">
        <v>14</v>
      </c>
      <c r="S7" s="81"/>
      <c r="T7" s="75" t="s">
        <v>13</v>
      </c>
      <c r="U7" s="79" t="s">
        <v>14</v>
      </c>
      <c r="V7" s="81"/>
      <c r="W7" s="75" t="s">
        <v>13</v>
      </c>
      <c r="X7" s="79" t="s">
        <v>14</v>
      </c>
      <c r="Y7" s="81"/>
      <c r="AI7" s="75" t="s">
        <v>13</v>
      </c>
      <c r="AJ7" s="79" t="s">
        <v>14</v>
      </c>
      <c r="AK7" s="81"/>
    </row>
    <row r="8" spans="1:37" ht="12" customHeight="1" x14ac:dyDescent="0.3">
      <c r="A8" s="95"/>
      <c r="B8" s="97"/>
      <c r="C8" s="78"/>
      <c r="D8" s="78"/>
      <c r="E8" s="78"/>
      <c r="F8" s="78"/>
      <c r="G8" s="82"/>
      <c r="H8" s="14" t="s">
        <v>15</v>
      </c>
      <c r="I8" s="75" t="s">
        <v>17</v>
      </c>
      <c r="J8" s="97"/>
      <c r="K8" s="82"/>
      <c r="L8" s="75" t="s">
        <v>18</v>
      </c>
      <c r="M8" s="75" t="s">
        <v>19</v>
      </c>
      <c r="N8" s="82"/>
      <c r="O8" s="75" t="s">
        <v>18</v>
      </c>
      <c r="P8" s="75" t="s">
        <v>19</v>
      </c>
      <c r="Q8" s="82"/>
      <c r="R8" s="75" t="s">
        <v>18</v>
      </c>
      <c r="S8" s="75" t="s">
        <v>19</v>
      </c>
      <c r="T8" s="76"/>
      <c r="U8" s="14" t="s">
        <v>15</v>
      </c>
      <c r="V8" s="75" t="s">
        <v>17</v>
      </c>
      <c r="W8" s="76"/>
      <c r="X8" s="14" t="s">
        <v>15</v>
      </c>
      <c r="Y8" s="75" t="s">
        <v>19</v>
      </c>
      <c r="AI8" s="76"/>
      <c r="AJ8" s="14" t="s">
        <v>15</v>
      </c>
      <c r="AK8" s="75" t="s">
        <v>19</v>
      </c>
    </row>
    <row r="9" spans="1:37" ht="10.5" customHeight="1" x14ac:dyDescent="0.3">
      <c r="A9" s="95"/>
      <c r="B9" s="97"/>
      <c r="C9" s="78"/>
      <c r="D9" s="78"/>
      <c r="E9" s="78"/>
      <c r="F9" s="78"/>
      <c r="G9" s="82"/>
      <c r="H9" s="14" t="s">
        <v>16</v>
      </c>
      <c r="I9" s="76"/>
      <c r="J9" s="97"/>
      <c r="K9" s="82"/>
      <c r="L9" s="86"/>
      <c r="M9" s="86"/>
      <c r="N9" s="82"/>
      <c r="O9" s="76"/>
      <c r="P9" s="76"/>
      <c r="Q9" s="82"/>
      <c r="R9" s="76"/>
      <c r="S9" s="76"/>
      <c r="T9" s="76"/>
      <c r="U9" s="14" t="s">
        <v>16</v>
      </c>
      <c r="V9" s="76"/>
      <c r="W9" s="76"/>
      <c r="X9" s="14" t="s">
        <v>16</v>
      </c>
      <c r="Y9" s="76"/>
      <c r="AI9" s="76"/>
      <c r="AJ9" s="14" t="s">
        <v>16</v>
      </c>
      <c r="AK9" s="76"/>
    </row>
    <row r="10" spans="1:37" ht="9.75" customHeight="1" thickBot="1" x14ac:dyDescent="0.3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9">
        <v>9</v>
      </c>
      <c r="J10" s="9">
        <v>10</v>
      </c>
      <c r="K10" s="9">
        <v>11</v>
      </c>
      <c r="L10" s="9">
        <v>12</v>
      </c>
      <c r="M10" s="9">
        <v>13</v>
      </c>
      <c r="N10" s="9">
        <v>14</v>
      </c>
      <c r="O10" s="9">
        <v>15</v>
      </c>
      <c r="P10" s="9">
        <v>16</v>
      </c>
      <c r="Q10" s="9">
        <v>17</v>
      </c>
      <c r="R10" s="9">
        <v>18</v>
      </c>
      <c r="S10" s="9">
        <v>19</v>
      </c>
      <c r="T10" s="9">
        <v>20</v>
      </c>
      <c r="U10" s="9">
        <v>21</v>
      </c>
      <c r="V10" s="9">
        <v>22</v>
      </c>
      <c r="W10" s="9">
        <v>23</v>
      </c>
      <c r="X10" s="9">
        <v>24</v>
      </c>
      <c r="Y10" s="9">
        <v>25</v>
      </c>
      <c r="AI10" s="9">
        <v>23</v>
      </c>
      <c r="AJ10" s="9">
        <v>24</v>
      </c>
      <c r="AK10" s="9">
        <v>25</v>
      </c>
    </row>
    <row r="11" spans="1:37" s="2" customFormat="1" ht="14.25" customHeight="1" thickBot="1" x14ac:dyDescent="0.25">
      <c r="A11" s="4"/>
      <c r="B11" s="5" t="s">
        <v>32</v>
      </c>
      <c r="C11" s="6"/>
      <c r="D11" s="6"/>
      <c r="E11" s="6"/>
      <c r="F11" s="6"/>
      <c r="G11" s="7">
        <f>G12+G15+G18</f>
        <v>918908.1</v>
      </c>
      <c r="H11" s="7">
        <f t="shared" ref="H11:I11" si="0">H12+H15+H18</f>
        <v>69254.100000000006</v>
      </c>
      <c r="I11" s="7">
        <f t="shared" si="0"/>
        <v>849654</v>
      </c>
      <c r="J11" s="7"/>
      <c r="K11" s="7"/>
      <c r="L11" s="7"/>
      <c r="M11" s="7"/>
      <c r="N11" s="7">
        <f>N12+N15+N18</f>
        <v>39140</v>
      </c>
      <c r="O11" s="7">
        <f t="shared" ref="O11:AH11" si="1">O12+O15+O18</f>
        <v>39140</v>
      </c>
      <c r="P11" s="7"/>
      <c r="Q11" s="7">
        <f t="shared" si="1"/>
        <v>30114.100000000002</v>
      </c>
      <c r="R11" s="7">
        <f t="shared" si="1"/>
        <v>30114.100000000002</v>
      </c>
      <c r="S11" s="7"/>
      <c r="T11" s="7"/>
      <c r="U11" s="7"/>
      <c r="V11" s="7"/>
      <c r="W11" s="7">
        <f t="shared" si="1"/>
        <v>45134</v>
      </c>
      <c r="X11" s="7"/>
      <c r="Y11" s="7">
        <f t="shared" si="1"/>
        <v>45134</v>
      </c>
      <c r="Z11" s="7">
        <f t="shared" si="1"/>
        <v>0</v>
      </c>
      <c r="AA11" s="7">
        <f t="shared" si="1"/>
        <v>0</v>
      </c>
      <c r="AB11" s="7">
        <f t="shared" si="1"/>
        <v>0</v>
      </c>
      <c r="AC11" s="7">
        <f t="shared" si="1"/>
        <v>0</v>
      </c>
      <c r="AD11" s="7">
        <f t="shared" si="1"/>
        <v>0</v>
      </c>
      <c r="AE11" s="7">
        <f t="shared" si="1"/>
        <v>0</v>
      </c>
      <c r="AF11" s="7">
        <f t="shared" si="1"/>
        <v>0</v>
      </c>
      <c r="AG11" s="7">
        <f t="shared" si="1"/>
        <v>0</v>
      </c>
      <c r="AH11" s="7">
        <f t="shared" si="1"/>
        <v>0</v>
      </c>
      <c r="AI11" s="7">
        <f>AI12+AI15+AI18</f>
        <v>804520</v>
      </c>
      <c r="AJ11" s="7"/>
      <c r="AK11" s="7">
        <f t="shared" ref="AK11" si="2">AK12+AK15+AK18</f>
        <v>804520</v>
      </c>
    </row>
    <row r="12" spans="1:37" s="2" customFormat="1" ht="21.75" customHeight="1" x14ac:dyDescent="0.2">
      <c r="A12" s="52">
        <v>1</v>
      </c>
      <c r="B12" s="55" t="s">
        <v>47</v>
      </c>
      <c r="C12" s="52" t="s">
        <v>44</v>
      </c>
      <c r="D12" s="52" t="s">
        <v>44</v>
      </c>
      <c r="E12" s="52" t="s">
        <v>22</v>
      </c>
      <c r="F12" s="52" t="s">
        <v>46</v>
      </c>
      <c r="G12" s="68">
        <f>H12+I12</f>
        <v>482720</v>
      </c>
      <c r="H12" s="68">
        <f>L12+O12+R12+U12+X12+AJ12</f>
        <v>3540</v>
      </c>
      <c r="I12" s="68">
        <f>M12+P12+S12+V12+Y12+AK12</f>
        <v>479180</v>
      </c>
      <c r="J12" s="3" t="s">
        <v>31</v>
      </c>
      <c r="K12" s="3"/>
      <c r="L12" s="3"/>
      <c r="M12" s="3"/>
      <c r="N12" s="21">
        <v>3540</v>
      </c>
      <c r="O12" s="23">
        <v>3540</v>
      </c>
      <c r="P12" s="23"/>
      <c r="Q12" s="21"/>
      <c r="R12" s="10"/>
      <c r="S12" s="23"/>
      <c r="T12" s="23"/>
      <c r="U12" s="23"/>
      <c r="V12" s="23"/>
      <c r="W12" s="26"/>
      <c r="X12" s="23"/>
      <c r="Y12" s="26"/>
      <c r="AI12" s="36">
        <f>AK12</f>
        <v>479180</v>
      </c>
      <c r="AJ12" s="38"/>
      <c r="AK12" s="36">
        <f>SUM(AK13:AK14)</f>
        <v>479180</v>
      </c>
    </row>
    <row r="13" spans="1:37" s="2" customFormat="1" ht="20.399999999999999" x14ac:dyDescent="0.2">
      <c r="A13" s="52"/>
      <c r="B13" s="55"/>
      <c r="C13" s="52"/>
      <c r="D13" s="52"/>
      <c r="E13" s="52"/>
      <c r="F13" s="52"/>
      <c r="G13" s="69"/>
      <c r="H13" s="69"/>
      <c r="I13" s="69"/>
      <c r="J13" s="19" t="s">
        <v>20</v>
      </c>
      <c r="K13" s="3"/>
      <c r="L13" s="19"/>
      <c r="M13" s="19"/>
      <c r="N13" s="21"/>
      <c r="O13" s="23"/>
      <c r="P13" s="23"/>
      <c r="Q13" s="21"/>
      <c r="R13" s="23"/>
      <c r="S13" s="23"/>
      <c r="T13" s="23"/>
      <c r="U13" s="23"/>
      <c r="V13" s="23"/>
      <c r="W13" s="26"/>
      <c r="X13" s="23"/>
      <c r="Y13" s="23"/>
      <c r="AI13" s="36">
        <f t="shared" ref="AI13:AI14" si="3">AK13</f>
        <v>432250</v>
      </c>
      <c r="AJ13" s="38"/>
      <c r="AK13" s="38">
        <f>241613.8+190636.2</f>
        <v>432250</v>
      </c>
    </row>
    <row r="14" spans="1:37" s="2" customFormat="1" ht="20.399999999999999" x14ac:dyDescent="0.2">
      <c r="A14" s="52"/>
      <c r="B14" s="55"/>
      <c r="C14" s="52"/>
      <c r="D14" s="52"/>
      <c r="E14" s="52"/>
      <c r="F14" s="52"/>
      <c r="G14" s="69"/>
      <c r="H14" s="69"/>
      <c r="I14" s="69"/>
      <c r="J14" s="19" t="s">
        <v>21</v>
      </c>
      <c r="K14" s="3"/>
      <c r="L14" s="19"/>
      <c r="M14" s="19"/>
      <c r="N14" s="21">
        <v>3540</v>
      </c>
      <c r="O14" s="23">
        <v>3540</v>
      </c>
      <c r="P14" s="23"/>
      <c r="Q14" s="21"/>
      <c r="R14" s="10"/>
      <c r="S14" s="23"/>
      <c r="T14" s="23"/>
      <c r="U14" s="23"/>
      <c r="V14" s="23"/>
      <c r="W14" s="26"/>
      <c r="X14" s="23"/>
      <c r="Y14" s="23"/>
      <c r="AI14" s="36">
        <f t="shared" si="3"/>
        <v>46930</v>
      </c>
      <c r="AJ14" s="38"/>
      <c r="AK14" s="38">
        <v>46930</v>
      </c>
    </row>
    <row r="15" spans="1:37" s="42" customFormat="1" ht="25.5" customHeight="1" x14ac:dyDescent="0.2">
      <c r="A15" s="56">
        <v>2</v>
      </c>
      <c r="B15" s="65" t="s">
        <v>48</v>
      </c>
      <c r="C15" s="56" t="s">
        <v>44</v>
      </c>
      <c r="D15" s="56" t="s">
        <v>43</v>
      </c>
      <c r="E15" s="56" t="s">
        <v>34</v>
      </c>
      <c r="F15" s="56" t="s">
        <v>46</v>
      </c>
      <c r="G15" s="68">
        <f t="shared" ref="G15" si="4">H15+I15</f>
        <v>215783</v>
      </c>
      <c r="H15" s="68">
        <f>L15+O15+R15+U15+X15+AJ15</f>
        <v>42596.9</v>
      </c>
      <c r="I15" s="68">
        <f t="shared" ref="I15" si="5">M15+P15+S15+V15+Y15+AK15</f>
        <v>173186.1</v>
      </c>
      <c r="J15" s="49" t="s">
        <v>31</v>
      </c>
      <c r="K15" s="49"/>
      <c r="L15" s="49"/>
      <c r="M15" s="49"/>
      <c r="N15" s="40">
        <f t="shared" ref="N15:N16" si="6">O15</f>
        <v>20400</v>
      </c>
      <c r="O15" s="40">
        <f>O17+O16</f>
        <v>20400</v>
      </c>
      <c r="P15" s="40"/>
      <c r="Q15" s="40">
        <f t="shared" ref="Q15:Q16" si="7">R15</f>
        <v>22196.9</v>
      </c>
      <c r="R15" s="40">
        <f>R16+R17</f>
        <v>22196.9</v>
      </c>
      <c r="S15" s="40"/>
      <c r="T15" s="41"/>
      <c r="U15" s="40"/>
      <c r="V15" s="40"/>
      <c r="W15" s="40">
        <f>W17</f>
        <v>28839</v>
      </c>
      <c r="X15" s="40"/>
      <c r="Y15" s="40">
        <f>Y17</f>
        <v>28839</v>
      </c>
      <c r="AI15" s="40">
        <f>AK15</f>
        <v>144347.1</v>
      </c>
      <c r="AJ15" s="40"/>
      <c r="AK15" s="40">
        <f>AK16+AK17</f>
        <v>144347.1</v>
      </c>
    </row>
    <row r="16" spans="1:37" s="42" customFormat="1" ht="23.25" customHeight="1" x14ac:dyDescent="0.2">
      <c r="A16" s="56"/>
      <c r="B16" s="66"/>
      <c r="C16" s="56"/>
      <c r="D16" s="56"/>
      <c r="E16" s="56"/>
      <c r="F16" s="56"/>
      <c r="G16" s="69"/>
      <c r="H16" s="69"/>
      <c r="I16" s="69"/>
      <c r="J16" s="43" t="s">
        <v>20</v>
      </c>
      <c r="K16" s="49"/>
      <c r="L16" s="43"/>
      <c r="M16" s="43"/>
      <c r="N16" s="40">
        <f t="shared" si="6"/>
        <v>19400</v>
      </c>
      <c r="O16" s="41">
        <v>19400</v>
      </c>
      <c r="P16" s="41"/>
      <c r="Q16" s="40">
        <f t="shared" si="7"/>
        <v>21676.9</v>
      </c>
      <c r="R16" s="41">
        <v>21676.9</v>
      </c>
      <c r="S16" s="41"/>
      <c r="T16" s="41"/>
      <c r="U16" s="41"/>
      <c r="V16" s="41"/>
      <c r="W16" s="40"/>
      <c r="X16" s="41"/>
      <c r="Y16" s="41"/>
      <c r="AB16" s="47"/>
      <c r="AC16" s="47"/>
      <c r="AD16" s="47"/>
      <c r="AI16" s="40">
        <f>AK16</f>
        <v>144347.1</v>
      </c>
      <c r="AJ16" s="41"/>
      <c r="AK16" s="41">
        <f>215783-N15-Q15-W15</f>
        <v>144347.1</v>
      </c>
    </row>
    <row r="17" spans="1:37" s="42" customFormat="1" ht="27" customHeight="1" x14ac:dyDescent="0.2">
      <c r="A17" s="56"/>
      <c r="B17" s="67"/>
      <c r="C17" s="56"/>
      <c r="D17" s="56"/>
      <c r="E17" s="56"/>
      <c r="F17" s="56"/>
      <c r="G17" s="69"/>
      <c r="H17" s="69"/>
      <c r="I17" s="69"/>
      <c r="J17" s="43" t="s">
        <v>21</v>
      </c>
      <c r="K17" s="49"/>
      <c r="L17" s="43"/>
      <c r="M17" s="43"/>
      <c r="N17" s="40">
        <f>O17</f>
        <v>1000</v>
      </c>
      <c r="O17" s="41">
        <v>1000</v>
      </c>
      <c r="P17" s="41"/>
      <c r="Q17" s="40">
        <f>R17</f>
        <v>520</v>
      </c>
      <c r="R17" s="41">
        <v>520</v>
      </c>
      <c r="S17" s="41"/>
      <c r="T17" s="41"/>
      <c r="U17" s="41"/>
      <c r="V17" s="41"/>
      <c r="W17" s="40">
        <v>28839</v>
      </c>
      <c r="X17" s="41"/>
      <c r="Y17" s="41">
        <v>28839</v>
      </c>
      <c r="AB17" s="47"/>
      <c r="AI17" s="40"/>
      <c r="AJ17" s="41"/>
      <c r="AK17" s="41"/>
    </row>
    <row r="18" spans="1:37" s="42" customFormat="1" ht="30.75" customHeight="1" x14ac:dyDescent="0.2">
      <c r="A18" s="56">
        <v>3</v>
      </c>
      <c r="B18" s="57" t="s">
        <v>49</v>
      </c>
      <c r="C18" s="56" t="s">
        <v>43</v>
      </c>
      <c r="D18" s="56" t="s">
        <v>44</v>
      </c>
      <c r="E18" s="56" t="s">
        <v>33</v>
      </c>
      <c r="F18" s="56" t="s">
        <v>46</v>
      </c>
      <c r="G18" s="68">
        <f t="shared" ref="G18" si="8">H18+I18</f>
        <v>220405.1</v>
      </c>
      <c r="H18" s="68">
        <f>L18+O18+R18+U18+X18+AJ18</f>
        <v>23117.200000000001</v>
      </c>
      <c r="I18" s="68">
        <f t="shared" ref="I18" si="9">M18+P18+S18+V18+Y18+AK18</f>
        <v>197287.9</v>
      </c>
      <c r="J18" s="49" t="s">
        <v>31</v>
      </c>
      <c r="K18" s="49"/>
      <c r="L18" s="49"/>
      <c r="M18" s="49"/>
      <c r="N18" s="40">
        <f t="shared" ref="N18:N19" si="10">O18</f>
        <v>15200</v>
      </c>
      <c r="O18" s="40">
        <f>O19+O20</f>
        <v>15200</v>
      </c>
      <c r="P18" s="40"/>
      <c r="Q18" s="40">
        <f t="shared" ref="Q18" si="11">R18</f>
        <v>7917.2</v>
      </c>
      <c r="R18" s="40">
        <f>R19+R20</f>
        <v>7917.2</v>
      </c>
      <c r="S18" s="40"/>
      <c r="T18" s="41"/>
      <c r="U18" s="40"/>
      <c r="V18" s="40"/>
      <c r="W18" s="40">
        <f>W20</f>
        <v>16295</v>
      </c>
      <c r="X18" s="41"/>
      <c r="Y18" s="41">
        <f>Y20</f>
        <v>16295</v>
      </c>
      <c r="AI18" s="40">
        <f>AI19</f>
        <v>180992.9</v>
      </c>
      <c r="AJ18" s="41"/>
      <c r="AK18" s="41">
        <f>AK19</f>
        <v>180992.9</v>
      </c>
    </row>
    <row r="19" spans="1:37" s="42" customFormat="1" ht="22.5" customHeight="1" x14ac:dyDescent="0.2">
      <c r="A19" s="56"/>
      <c r="B19" s="57"/>
      <c r="C19" s="56"/>
      <c r="D19" s="56"/>
      <c r="E19" s="56"/>
      <c r="F19" s="56"/>
      <c r="G19" s="69"/>
      <c r="H19" s="69"/>
      <c r="I19" s="69"/>
      <c r="J19" s="43" t="s">
        <v>20</v>
      </c>
      <c r="K19" s="49"/>
      <c r="L19" s="43"/>
      <c r="M19" s="43"/>
      <c r="N19" s="40">
        <f t="shared" si="10"/>
        <v>14600</v>
      </c>
      <c r="O19" s="41">
        <v>14600</v>
      </c>
      <c r="P19" s="41"/>
      <c r="Q19" s="40">
        <f>R19</f>
        <v>7657.2</v>
      </c>
      <c r="R19" s="41">
        <v>7657.2</v>
      </c>
      <c r="S19" s="41"/>
      <c r="T19" s="41"/>
      <c r="U19" s="41"/>
      <c r="V19" s="41"/>
      <c r="W19" s="40"/>
      <c r="X19" s="41"/>
      <c r="Y19" s="41"/>
      <c r="AC19" s="47"/>
      <c r="AI19" s="40">
        <f>AK19</f>
        <v>180992.9</v>
      </c>
      <c r="AJ19" s="41"/>
      <c r="AK19" s="41">
        <f>220405.1-N18-Q18-W18</f>
        <v>180992.9</v>
      </c>
    </row>
    <row r="20" spans="1:37" s="42" customFormat="1" ht="21" thickBot="1" x14ac:dyDescent="0.25">
      <c r="A20" s="56"/>
      <c r="B20" s="57"/>
      <c r="C20" s="56"/>
      <c r="D20" s="56"/>
      <c r="E20" s="56"/>
      <c r="F20" s="56"/>
      <c r="G20" s="69"/>
      <c r="H20" s="69"/>
      <c r="I20" s="69"/>
      <c r="J20" s="43" t="s">
        <v>21</v>
      </c>
      <c r="K20" s="49"/>
      <c r="L20" s="43"/>
      <c r="M20" s="43"/>
      <c r="N20" s="40">
        <f>O20</f>
        <v>600</v>
      </c>
      <c r="O20" s="41">
        <v>600</v>
      </c>
      <c r="P20" s="41"/>
      <c r="Q20" s="40">
        <f>R20</f>
        <v>260</v>
      </c>
      <c r="R20" s="41">
        <v>260</v>
      </c>
      <c r="S20" s="41"/>
      <c r="T20" s="41"/>
      <c r="U20" s="41"/>
      <c r="V20" s="41"/>
      <c r="W20" s="40">
        <v>16295</v>
      </c>
      <c r="X20" s="41"/>
      <c r="Y20" s="41">
        <v>16295</v>
      </c>
      <c r="Z20" s="47"/>
      <c r="AB20" s="47"/>
      <c r="AI20" s="40"/>
      <c r="AJ20" s="41"/>
      <c r="AK20" s="41"/>
    </row>
    <row r="21" spans="1:37" s="2" customFormat="1" ht="21.75" customHeight="1" thickBot="1" x14ac:dyDescent="0.25">
      <c r="A21" s="4"/>
      <c r="B21" s="5" t="s">
        <v>36</v>
      </c>
      <c r="C21" s="6"/>
      <c r="D21" s="6"/>
      <c r="E21" s="6"/>
      <c r="F21" s="6"/>
      <c r="G21" s="7">
        <f>G22+G25</f>
        <v>164245.80000000002</v>
      </c>
      <c r="H21" s="7">
        <f t="shared" ref="H21:I21" si="12">H22+H25</f>
        <v>5866</v>
      </c>
      <c r="I21" s="7">
        <f t="shared" si="12"/>
        <v>158379.80000000002</v>
      </c>
      <c r="J21" s="6"/>
      <c r="K21" s="7">
        <f>K22+K25</f>
        <v>3886</v>
      </c>
      <c r="L21" s="7">
        <f t="shared" ref="L21:AH21" si="13">L22+L25</f>
        <v>3886</v>
      </c>
      <c r="M21" s="7"/>
      <c r="N21" s="7">
        <f t="shared" si="13"/>
        <v>44218.1</v>
      </c>
      <c r="O21" s="7">
        <f t="shared" si="13"/>
        <v>1980</v>
      </c>
      <c r="P21" s="7">
        <f t="shared" si="13"/>
        <v>42238.1</v>
      </c>
      <c r="Q21" s="7">
        <f t="shared" si="13"/>
        <v>60000</v>
      </c>
      <c r="R21" s="7"/>
      <c r="S21" s="7">
        <f t="shared" si="13"/>
        <v>60000</v>
      </c>
      <c r="T21" s="7"/>
      <c r="U21" s="7"/>
      <c r="V21" s="7"/>
      <c r="W21" s="7">
        <f t="shared" si="13"/>
        <v>49170</v>
      </c>
      <c r="X21" s="7"/>
      <c r="Y21" s="7">
        <f t="shared" si="13"/>
        <v>49170</v>
      </c>
      <c r="Z21" s="7">
        <f t="shared" si="13"/>
        <v>0</v>
      </c>
      <c r="AA21" s="7">
        <f t="shared" si="13"/>
        <v>0</v>
      </c>
      <c r="AB21" s="7">
        <f t="shared" si="13"/>
        <v>0</v>
      </c>
      <c r="AC21" s="7">
        <f t="shared" si="13"/>
        <v>0</v>
      </c>
      <c r="AD21" s="7">
        <f t="shared" si="13"/>
        <v>0</v>
      </c>
      <c r="AE21" s="7">
        <f t="shared" si="13"/>
        <v>0</v>
      </c>
      <c r="AF21" s="7">
        <f t="shared" si="13"/>
        <v>0</v>
      </c>
      <c r="AG21" s="7">
        <f t="shared" si="13"/>
        <v>0</v>
      </c>
      <c r="AH21" s="7">
        <f t="shared" si="13"/>
        <v>0</v>
      </c>
      <c r="AI21" s="7">
        <f>AI22+AI25</f>
        <v>6971.7000000000044</v>
      </c>
      <c r="AJ21" s="7"/>
      <c r="AK21" s="7">
        <f t="shared" ref="AK21" si="14">AK22+AK25</f>
        <v>6971.7000000000044</v>
      </c>
    </row>
    <row r="22" spans="1:37" s="2" customFormat="1" ht="23.25" customHeight="1" x14ac:dyDescent="0.2">
      <c r="A22" s="51">
        <v>4</v>
      </c>
      <c r="B22" s="64" t="s">
        <v>50</v>
      </c>
      <c r="C22" s="51" t="s">
        <v>39</v>
      </c>
      <c r="D22" s="51" t="s">
        <v>39</v>
      </c>
      <c r="E22" s="51" t="s">
        <v>40</v>
      </c>
      <c r="F22" s="51" t="s">
        <v>46</v>
      </c>
      <c r="G22" s="68">
        <f>SUM(H22:I24)</f>
        <v>109926.80000000002</v>
      </c>
      <c r="H22" s="68">
        <f>L22+O22+R22+U22+X22+AJ22</f>
        <v>3737</v>
      </c>
      <c r="I22" s="68">
        <f>M22+P22+S22+V22+Y22+AK22</f>
        <v>106189.80000000002</v>
      </c>
      <c r="J22" s="20" t="s">
        <v>31</v>
      </c>
      <c r="K22" s="24">
        <f>K24</f>
        <v>3737</v>
      </c>
      <c r="L22" s="1">
        <f>L24</f>
        <v>3737</v>
      </c>
      <c r="M22" s="20"/>
      <c r="N22" s="22">
        <f>P22</f>
        <v>42238.1</v>
      </c>
      <c r="O22" s="22"/>
      <c r="P22" s="22">
        <f>P23+P24</f>
        <v>42238.1</v>
      </c>
      <c r="Q22" s="22">
        <f>S22</f>
        <v>60000</v>
      </c>
      <c r="R22" s="22"/>
      <c r="S22" s="22">
        <f>SUM(S23:S24)</f>
        <v>60000</v>
      </c>
      <c r="T22" s="1"/>
      <c r="U22" s="22"/>
      <c r="V22" s="22"/>
      <c r="W22" s="26"/>
      <c r="X22" s="22"/>
      <c r="Y22" s="22"/>
      <c r="AI22" s="36">
        <f>AI24</f>
        <v>3951.7000000000044</v>
      </c>
      <c r="AJ22" s="37"/>
      <c r="AK22" s="37">
        <f>AK24</f>
        <v>3951.7000000000044</v>
      </c>
    </row>
    <row r="23" spans="1:37" s="2" customFormat="1" ht="20.399999999999999" x14ac:dyDescent="0.2">
      <c r="A23" s="52"/>
      <c r="B23" s="55"/>
      <c r="C23" s="52"/>
      <c r="D23" s="52"/>
      <c r="E23" s="52"/>
      <c r="F23" s="52"/>
      <c r="G23" s="69"/>
      <c r="H23" s="69"/>
      <c r="I23" s="69"/>
      <c r="J23" s="19" t="s">
        <v>20</v>
      </c>
      <c r="K23" s="26"/>
      <c r="L23" s="23"/>
      <c r="M23" s="19"/>
      <c r="N23" s="21"/>
      <c r="O23" s="23"/>
      <c r="P23" s="23"/>
      <c r="Q23" s="21"/>
      <c r="R23" s="23"/>
      <c r="S23" s="23"/>
      <c r="T23" s="23"/>
      <c r="U23" s="23"/>
      <c r="V23" s="23"/>
      <c r="W23" s="26"/>
      <c r="X23" s="23"/>
      <c r="Y23" s="23"/>
      <c r="AI23" s="36"/>
      <c r="AJ23" s="38"/>
      <c r="AK23" s="38"/>
    </row>
    <row r="24" spans="1:37" s="2" customFormat="1" ht="20.399999999999999" x14ac:dyDescent="0.2">
      <c r="A24" s="52"/>
      <c r="B24" s="55"/>
      <c r="C24" s="52"/>
      <c r="D24" s="52"/>
      <c r="E24" s="52"/>
      <c r="F24" s="52"/>
      <c r="G24" s="69"/>
      <c r="H24" s="69"/>
      <c r="I24" s="69"/>
      <c r="J24" s="19" t="s">
        <v>21</v>
      </c>
      <c r="K24" s="26">
        <v>3737</v>
      </c>
      <c r="L24" s="23">
        <v>3737</v>
      </c>
      <c r="M24" s="19"/>
      <c r="N24" s="21">
        <f>P24</f>
        <v>42238.1</v>
      </c>
      <c r="O24" s="23"/>
      <c r="P24" s="23">
        <f>42437.4-199.3</f>
        <v>42238.1</v>
      </c>
      <c r="Q24" s="21">
        <f t="shared" ref="Q24" si="15">S24</f>
        <v>60000</v>
      </c>
      <c r="R24" s="23"/>
      <c r="S24" s="23">
        <v>60000</v>
      </c>
      <c r="T24" s="23"/>
      <c r="U24" s="23"/>
      <c r="V24" s="23"/>
      <c r="W24" s="26"/>
      <c r="X24" s="23"/>
      <c r="Y24" s="23"/>
      <c r="AI24" s="36">
        <f>AK24</f>
        <v>3951.7000000000044</v>
      </c>
      <c r="AJ24" s="38"/>
      <c r="AK24" s="38">
        <f>109926.8-K22-N22-Q22</f>
        <v>3951.7000000000044</v>
      </c>
    </row>
    <row r="25" spans="1:37" s="42" customFormat="1" ht="20.399999999999999" x14ac:dyDescent="0.2">
      <c r="A25" s="53">
        <v>5</v>
      </c>
      <c r="B25" s="70" t="s">
        <v>51</v>
      </c>
      <c r="C25" s="53" t="s">
        <v>39</v>
      </c>
      <c r="D25" s="53" t="s">
        <v>39</v>
      </c>
      <c r="E25" s="53" t="s">
        <v>37</v>
      </c>
      <c r="F25" s="53" t="s">
        <v>46</v>
      </c>
      <c r="G25" s="115">
        <f>H25+I25</f>
        <v>54319</v>
      </c>
      <c r="H25" s="68">
        <f t="shared" ref="H25" si="16">L25+O25+R25+U25+X25+AJ25</f>
        <v>2129</v>
      </c>
      <c r="I25" s="68">
        <f t="shared" ref="I25" si="17">M25+P25+S25+V25+Y25+AK25</f>
        <v>52190</v>
      </c>
      <c r="J25" s="39" t="s">
        <v>31</v>
      </c>
      <c r="K25" s="40">
        <f>K27</f>
        <v>149</v>
      </c>
      <c r="L25" s="40">
        <f>L27</f>
        <v>149</v>
      </c>
      <c r="M25" s="39"/>
      <c r="N25" s="40">
        <v>1980</v>
      </c>
      <c r="O25" s="41">
        <v>1980</v>
      </c>
      <c r="P25" s="41"/>
      <c r="Q25" s="40"/>
      <c r="R25" s="41"/>
      <c r="S25" s="41"/>
      <c r="T25" s="41"/>
      <c r="U25" s="41"/>
      <c r="V25" s="41"/>
      <c r="W25" s="40">
        <f>W27</f>
        <v>49170</v>
      </c>
      <c r="X25" s="40"/>
      <c r="Y25" s="40">
        <f t="shared" ref="Y25" si="18">Y27</f>
        <v>49170</v>
      </c>
      <c r="AI25" s="40">
        <f>AI27</f>
        <v>3020</v>
      </c>
      <c r="AJ25" s="40"/>
      <c r="AK25" s="40">
        <f>AK27</f>
        <v>3020</v>
      </c>
    </row>
    <row r="26" spans="1:37" s="42" customFormat="1" ht="20.399999999999999" x14ac:dyDescent="0.2">
      <c r="A26" s="54"/>
      <c r="B26" s="71"/>
      <c r="C26" s="54"/>
      <c r="D26" s="54"/>
      <c r="E26" s="54"/>
      <c r="F26" s="54"/>
      <c r="G26" s="116"/>
      <c r="H26" s="69"/>
      <c r="I26" s="69"/>
      <c r="J26" s="43" t="s">
        <v>20</v>
      </c>
      <c r="K26" s="40"/>
      <c r="L26" s="41"/>
      <c r="M26" s="43"/>
      <c r="N26" s="40"/>
      <c r="O26" s="41"/>
      <c r="P26" s="41"/>
      <c r="Q26" s="40"/>
      <c r="R26" s="41"/>
      <c r="S26" s="41"/>
      <c r="T26" s="41"/>
      <c r="U26" s="41"/>
      <c r="V26" s="41"/>
      <c r="W26" s="40"/>
      <c r="X26" s="41"/>
      <c r="Y26" s="41"/>
      <c r="AI26" s="40"/>
      <c r="AJ26" s="41"/>
      <c r="AK26" s="41"/>
    </row>
    <row r="27" spans="1:37" s="42" customFormat="1" ht="21" thickBot="1" x14ac:dyDescent="0.25">
      <c r="A27" s="54"/>
      <c r="B27" s="71"/>
      <c r="C27" s="54"/>
      <c r="D27" s="54"/>
      <c r="E27" s="54"/>
      <c r="F27" s="54"/>
      <c r="G27" s="116"/>
      <c r="H27" s="69"/>
      <c r="I27" s="69"/>
      <c r="J27" s="44" t="s">
        <v>21</v>
      </c>
      <c r="K27" s="45">
        <f t="shared" ref="K27" si="19">L27</f>
        <v>149</v>
      </c>
      <c r="L27" s="46">
        <v>149</v>
      </c>
      <c r="M27" s="44"/>
      <c r="N27" s="45">
        <v>1980</v>
      </c>
      <c r="O27" s="46">
        <v>1980</v>
      </c>
      <c r="P27" s="46"/>
      <c r="Q27" s="45"/>
      <c r="R27" s="46"/>
      <c r="S27" s="46"/>
      <c r="T27" s="46"/>
      <c r="U27" s="46"/>
      <c r="V27" s="46"/>
      <c r="W27" s="45">
        <v>49170</v>
      </c>
      <c r="X27" s="46"/>
      <c r="Y27" s="46">
        <v>49170</v>
      </c>
      <c r="AI27" s="45">
        <f>AK27</f>
        <v>3020</v>
      </c>
      <c r="AJ27" s="46"/>
      <c r="AK27" s="46">
        <f>54319-K25-N25-W25</f>
        <v>3020</v>
      </c>
    </row>
    <row r="28" spans="1:37" s="2" customFormat="1" ht="20.399999999999999" x14ac:dyDescent="0.2">
      <c r="A28" s="58"/>
      <c r="B28" s="72" t="s">
        <v>23</v>
      </c>
      <c r="C28" s="61"/>
      <c r="D28" s="61"/>
      <c r="E28" s="61"/>
      <c r="F28" s="61"/>
      <c r="G28" s="112">
        <f>G11+G21</f>
        <v>1083153.8999999999</v>
      </c>
      <c r="H28" s="68">
        <f t="shared" ref="H28" si="20">L28+O28+R28+U28+X28+AJ28</f>
        <v>75120.100000000006</v>
      </c>
      <c r="I28" s="68">
        <f>M28+P28+S28+V28+Y28+AK28</f>
        <v>1008033.7999999999</v>
      </c>
      <c r="J28" s="30" t="s">
        <v>31</v>
      </c>
      <c r="K28" s="31">
        <f>K29+K30</f>
        <v>3886</v>
      </c>
      <c r="L28" s="31">
        <f t="shared" ref="L28:AK28" si="21">L29+L30</f>
        <v>3886</v>
      </c>
      <c r="M28" s="31"/>
      <c r="N28" s="31">
        <f t="shared" si="21"/>
        <v>83358.100000000006</v>
      </c>
      <c r="O28" s="31">
        <f t="shared" si="21"/>
        <v>41120</v>
      </c>
      <c r="P28" s="31">
        <f t="shared" si="21"/>
        <v>42238.1</v>
      </c>
      <c r="Q28" s="31">
        <f t="shared" si="21"/>
        <v>90114.1</v>
      </c>
      <c r="R28" s="31">
        <f t="shared" si="21"/>
        <v>30114.100000000002</v>
      </c>
      <c r="S28" s="31">
        <f t="shared" si="21"/>
        <v>60000</v>
      </c>
      <c r="T28" s="31"/>
      <c r="U28" s="31"/>
      <c r="V28" s="31"/>
      <c r="W28" s="31">
        <f t="shared" si="21"/>
        <v>94304</v>
      </c>
      <c r="X28" s="31"/>
      <c r="Y28" s="31">
        <f t="shared" si="21"/>
        <v>94304</v>
      </c>
      <c r="Z28" s="31">
        <f t="shared" si="21"/>
        <v>0</v>
      </c>
      <c r="AA28" s="31">
        <f t="shared" si="21"/>
        <v>0</v>
      </c>
      <c r="AB28" s="31">
        <f t="shared" si="21"/>
        <v>0</v>
      </c>
      <c r="AC28" s="31">
        <f t="shared" si="21"/>
        <v>0</v>
      </c>
      <c r="AD28" s="31">
        <f t="shared" si="21"/>
        <v>0</v>
      </c>
      <c r="AE28" s="31">
        <f t="shared" si="21"/>
        <v>0</v>
      </c>
      <c r="AF28" s="31">
        <f t="shared" si="21"/>
        <v>0</v>
      </c>
      <c r="AG28" s="31">
        <f t="shared" si="21"/>
        <v>0</v>
      </c>
      <c r="AH28" s="31">
        <f t="shared" si="21"/>
        <v>0</v>
      </c>
      <c r="AI28" s="31">
        <f t="shared" si="21"/>
        <v>811491.7</v>
      </c>
      <c r="AJ28" s="31"/>
      <c r="AK28" s="31">
        <f t="shared" si="21"/>
        <v>811491.7</v>
      </c>
    </row>
    <row r="29" spans="1:37" s="2" customFormat="1" ht="20.399999999999999" x14ac:dyDescent="0.2">
      <c r="A29" s="59"/>
      <c r="B29" s="73"/>
      <c r="C29" s="62"/>
      <c r="D29" s="62"/>
      <c r="E29" s="62"/>
      <c r="F29" s="62"/>
      <c r="G29" s="113"/>
      <c r="H29" s="69"/>
      <c r="I29" s="69"/>
      <c r="J29" s="25" t="s">
        <v>20</v>
      </c>
      <c r="K29" s="48"/>
      <c r="L29" s="50"/>
      <c r="M29" s="50"/>
      <c r="N29" s="50">
        <f t="shared" ref="N29:AK29" si="22">N13+N16+N19+N23+N26</f>
        <v>34000</v>
      </c>
      <c r="O29" s="50">
        <f t="shared" si="22"/>
        <v>34000</v>
      </c>
      <c r="P29" s="50"/>
      <c r="Q29" s="50">
        <f t="shared" si="22"/>
        <v>29334.100000000002</v>
      </c>
      <c r="R29" s="50">
        <f t="shared" si="22"/>
        <v>29334.100000000002</v>
      </c>
      <c r="S29" s="50"/>
      <c r="T29" s="50"/>
      <c r="U29" s="50"/>
      <c r="V29" s="50"/>
      <c r="W29" s="50"/>
      <c r="X29" s="50"/>
      <c r="Y29" s="50"/>
      <c r="Z29" s="50">
        <f t="shared" si="22"/>
        <v>0</v>
      </c>
      <c r="AA29" s="50">
        <f t="shared" si="22"/>
        <v>0</v>
      </c>
      <c r="AB29" s="50">
        <f t="shared" si="22"/>
        <v>0</v>
      </c>
      <c r="AC29" s="50">
        <f t="shared" si="22"/>
        <v>0</v>
      </c>
      <c r="AD29" s="50">
        <f t="shared" si="22"/>
        <v>0</v>
      </c>
      <c r="AE29" s="50">
        <f t="shared" si="22"/>
        <v>0</v>
      </c>
      <c r="AF29" s="50">
        <f t="shared" si="22"/>
        <v>0</v>
      </c>
      <c r="AG29" s="50">
        <f t="shared" si="22"/>
        <v>0</v>
      </c>
      <c r="AH29" s="50">
        <f t="shared" si="22"/>
        <v>0</v>
      </c>
      <c r="AI29" s="50">
        <f t="shared" si="22"/>
        <v>757590</v>
      </c>
      <c r="AJ29" s="50"/>
      <c r="AK29" s="50">
        <f t="shared" si="22"/>
        <v>757590</v>
      </c>
    </row>
    <row r="30" spans="1:37" s="2" customFormat="1" ht="21" thickBot="1" x14ac:dyDescent="0.25">
      <c r="A30" s="60"/>
      <c r="B30" s="74"/>
      <c r="C30" s="63"/>
      <c r="D30" s="63"/>
      <c r="E30" s="63"/>
      <c r="F30" s="63"/>
      <c r="G30" s="114"/>
      <c r="H30" s="69"/>
      <c r="I30" s="69"/>
      <c r="J30" s="27" t="s">
        <v>21</v>
      </c>
      <c r="K30" s="32">
        <f>K27+K24+K20+K17+K14</f>
        <v>3886</v>
      </c>
      <c r="L30" s="32">
        <f t="shared" ref="L30:AK30" si="23">L27+L24+L20+L17+L14</f>
        <v>3886</v>
      </c>
      <c r="M30" s="32"/>
      <c r="N30" s="32">
        <f t="shared" si="23"/>
        <v>49358.1</v>
      </c>
      <c r="O30" s="32">
        <f t="shared" si="23"/>
        <v>7120</v>
      </c>
      <c r="P30" s="32">
        <f t="shared" si="23"/>
        <v>42238.1</v>
      </c>
      <c r="Q30" s="32">
        <f t="shared" si="23"/>
        <v>60780</v>
      </c>
      <c r="R30" s="32">
        <f t="shared" si="23"/>
        <v>780</v>
      </c>
      <c r="S30" s="32">
        <f t="shared" si="23"/>
        <v>60000</v>
      </c>
      <c r="T30" s="32"/>
      <c r="U30" s="32"/>
      <c r="V30" s="32"/>
      <c r="W30" s="32">
        <f t="shared" si="23"/>
        <v>94304</v>
      </c>
      <c r="X30" s="32"/>
      <c r="Y30" s="32">
        <f t="shared" si="23"/>
        <v>94304</v>
      </c>
      <c r="Z30" s="32">
        <f t="shared" si="23"/>
        <v>0</v>
      </c>
      <c r="AA30" s="32">
        <f t="shared" si="23"/>
        <v>0</v>
      </c>
      <c r="AB30" s="32">
        <f t="shared" si="23"/>
        <v>0</v>
      </c>
      <c r="AC30" s="32">
        <f t="shared" si="23"/>
        <v>0</v>
      </c>
      <c r="AD30" s="32">
        <f t="shared" si="23"/>
        <v>0</v>
      </c>
      <c r="AE30" s="32">
        <f t="shared" si="23"/>
        <v>0</v>
      </c>
      <c r="AF30" s="32">
        <f t="shared" si="23"/>
        <v>0</v>
      </c>
      <c r="AG30" s="32">
        <f t="shared" si="23"/>
        <v>0</v>
      </c>
      <c r="AH30" s="32">
        <f t="shared" si="23"/>
        <v>0</v>
      </c>
      <c r="AI30" s="32">
        <f>AI27+AI24+AI20+AI17+AI14</f>
        <v>53901.700000000004</v>
      </c>
      <c r="AJ30" s="32"/>
      <c r="AK30" s="32">
        <f t="shared" si="23"/>
        <v>53901.700000000004</v>
      </c>
    </row>
    <row r="31" spans="1:37" ht="15" x14ac:dyDescent="0.25">
      <c r="F31" s="33"/>
      <c r="G31" s="16">
        <f>W28+T28+Q28+N28+K28</f>
        <v>271662.2</v>
      </c>
      <c r="H31" s="16">
        <f>X28+U28+R28+O28+L28</f>
        <v>75120.100000000006</v>
      </c>
      <c r="I31" s="16">
        <f>Y28+V28+S28+P28</f>
        <v>196542.1</v>
      </c>
      <c r="J31" s="33"/>
      <c r="L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37" x14ac:dyDescent="0.3">
      <c r="A32" s="12" t="s">
        <v>35</v>
      </c>
      <c r="F32" s="33"/>
      <c r="G32" s="17"/>
      <c r="H32" s="17"/>
      <c r="I32" s="34">
        <f>I28-I31</f>
        <v>811491.7</v>
      </c>
      <c r="J32" s="35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x14ac:dyDescent="0.3">
      <c r="A33" s="13" t="s">
        <v>29</v>
      </c>
      <c r="G33" s="18"/>
      <c r="H33" s="18"/>
      <c r="I33" s="18"/>
      <c r="J33" s="18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x14ac:dyDescent="0.3">
      <c r="A34" s="12" t="s">
        <v>24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x14ac:dyDescent="0.3">
      <c r="A35" s="13" t="s">
        <v>30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x14ac:dyDescent="0.3">
      <c r="A36" s="28" t="s">
        <v>38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x14ac:dyDescent="0.3">
      <c r="A37" s="13" t="s">
        <v>25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x14ac:dyDescent="0.3">
      <c r="A38" s="13" t="s">
        <v>52</v>
      </c>
    </row>
    <row r="39" spans="1:25" x14ac:dyDescent="0.3">
      <c r="A39" s="13" t="s">
        <v>53</v>
      </c>
    </row>
    <row r="40" spans="1:25" x14ac:dyDescent="0.3">
      <c r="A40" s="13" t="s">
        <v>26</v>
      </c>
    </row>
    <row r="41" spans="1:25" x14ac:dyDescent="0.3">
      <c r="A41" s="13"/>
    </row>
    <row r="42" spans="1:25" ht="18" x14ac:dyDescent="0.3">
      <c r="B42" s="29"/>
    </row>
    <row r="43" spans="1:25" ht="18" x14ac:dyDescent="0.3">
      <c r="B43" s="29"/>
    </row>
  </sheetData>
  <mergeCells count="98">
    <mergeCell ref="I12:I14"/>
    <mergeCell ref="I18:I20"/>
    <mergeCell ref="X1:AK1"/>
    <mergeCell ref="I22:I24"/>
    <mergeCell ref="AI6:AK6"/>
    <mergeCell ref="AI7:AI9"/>
    <mergeCell ref="AJ7:AK7"/>
    <mergeCell ref="AK8:AK9"/>
    <mergeCell ref="U7:V7"/>
    <mergeCell ref="W6:Y6"/>
    <mergeCell ref="P8:P9"/>
    <mergeCell ref="R8:R9"/>
    <mergeCell ref="S8:S9"/>
    <mergeCell ref="V8:V9"/>
    <mergeCell ref="Y8:Y9"/>
    <mergeCell ref="W7:W9"/>
    <mergeCell ref="F22:F24"/>
    <mergeCell ref="G22:G24"/>
    <mergeCell ref="F25:F27"/>
    <mergeCell ref="G25:G27"/>
    <mergeCell ref="H22:H24"/>
    <mergeCell ref="F28:F30"/>
    <mergeCell ref="G28:G30"/>
    <mergeCell ref="H28:H30"/>
    <mergeCell ref="I28:I30"/>
    <mergeCell ref="H25:H27"/>
    <mergeCell ref="I25:I27"/>
    <mergeCell ref="A2:Y3"/>
    <mergeCell ref="A4:A9"/>
    <mergeCell ref="B4:B9"/>
    <mergeCell ref="C4:C9"/>
    <mergeCell ref="E4:E9"/>
    <mergeCell ref="F4:F9"/>
    <mergeCell ref="G4:I4"/>
    <mergeCell ref="J4:J9"/>
    <mergeCell ref="O8:O9"/>
    <mergeCell ref="G5:I5"/>
    <mergeCell ref="N5:Y5"/>
    <mergeCell ref="G6:I6"/>
    <mergeCell ref="N6:P6"/>
    <mergeCell ref="Q6:S6"/>
    <mergeCell ref="T6:V6"/>
    <mergeCell ref="R7:S7"/>
    <mergeCell ref="T7:T9"/>
    <mergeCell ref="D4:D9"/>
    <mergeCell ref="K6:M6"/>
    <mergeCell ref="G7:G9"/>
    <mergeCell ref="H7:I7"/>
    <mergeCell ref="N7:N9"/>
    <mergeCell ref="O7:P7"/>
    <mergeCell ref="I8:I9"/>
    <mergeCell ref="L7:M7"/>
    <mergeCell ref="L8:L9"/>
    <mergeCell ref="M8:M9"/>
    <mergeCell ref="K7:K9"/>
    <mergeCell ref="K4:AK4"/>
    <mergeCell ref="X7:Y7"/>
    <mergeCell ref="Q7:Q9"/>
    <mergeCell ref="E28:E30"/>
    <mergeCell ref="B25:B27"/>
    <mergeCell ref="C25:C27"/>
    <mergeCell ref="D25:D27"/>
    <mergeCell ref="D28:D30"/>
    <mergeCell ref="B28:B30"/>
    <mergeCell ref="I15:I17"/>
    <mergeCell ref="E15:E17"/>
    <mergeCell ref="F15:F17"/>
    <mergeCell ref="G15:G17"/>
    <mergeCell ref="D15:D17"/>
    <mergeCell ref="H18:H20"/>
    <mergeCell ref="F12:F14"/>
    <mergeCell ref="G12:G14"/>
    <mergeCell ref="H12:H14"/>
    <mergeCell ref="D18:D20"/>
    <mergeCell ref="H15:H17"/>
    <mergeCell ref="E18:E20"/>
    <mergeCell ref="F18:F20"/>
    <mergeCell ref="G18:G20"/>
    <mergeCell ref="D12:D14"/>
    <mergeCell ref="A28:A30"/>
    <mergeCell ref="C28:C30"/>
    <mergeCell ref="A22:A24"/>
    <mergeCell ref="B22:B24"/>
    <mergeCell ref="C22:C24"/>
    <mergeCell ref="E22:E24"/>
    <mergeCell ref="D22:D24"/>
    <mergeCell ref="E25:E27"/>
    <mergeCell ref="A25:A27"/>
    <mergeCell ref="A12:A14"/>
    <mergeCell ref="B12:B14"/>
    <mergeCell ref="C12:C14"/>
    <mergeCell ref="A18:A20"/>
    <mergeCell ref="B18:B20"/>
    <mergeCell ref="C18:C20"/>
    <mergeCell ref="A15:A17"/>
    <mergeCell ref="B15:B17"/>
    <mergeCell ref="C15:C17"/>
    <mergeCell ref="E12:E14"/>
  </mergeCells>
  <pageMargins left="0.25" right="0.25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8" sqref="H2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дороги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Олеговна Николаева</dc:creator>
  <cp:lastModifiedBy>Любовь Федоровна Фадеева</cp:lastModifiedBy>
  <cp:lastPrinted>2017-11-02T07:38:46Z</cp:lastPrinted>
  <dcterms:created xsi:type="dcterms:W3CDTF">2016-09-14T08:39:48Z</dcterms:created>
  <dcterms:modified xsi:type="dcterms:W3CDTF">2017-11-03T08:24:24Z</dcterms:modified>
</cp:coreProperties>
</file>